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40" windowWidth="11325" windowHeight="6195" activeTab="0"/>
  </bookViews>
  <sheets>
    <sheet name="Výpočet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<sst xmlns="http://schemas.openxmlformats.org/spreadsheetml/2006/main" count="44" uniqueCount="26">
  <si>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Počet článků:</t>
  </si>
  <si>
    <t>Nabíjecí proud [mA]:</t>
  </si>
  <si>
    <t>Udržovací proud [mA]:</t>
  </si>
  <si>
    <t>Volba R2 [kOhm]:</t>
  </si>
  <si>
    <t>R1 [kOhm]:</t>
  </si>
  <si>
    <t>R6 [Ohm]:</t>
  </si>
  <si>
    <t>R5 [Ohm]:</t>
  </si>
  <si>
    <t>&lt;4.5 hodin</t>
  </si>
  <si>
    <t>1 - 2 V</t>
  </si>
  <si>
    <t>Napětí akumulátorů [V]:</t>
  </si>
  <si>
    <t>Kapacita akumulátoru v mAh:</t>
  </si>
  <si>
    <t>Volba Vsen [V]:</t>
  </si>
  <si>
    <t>Počáteční hodnoty</t>
  </si>
  <si>
    <t>Mezní</t>
  </si>
  <si>
    <t>Výstupní</t>
  </si>
  <si>
    <t>Napájecí napětí ve V:      min</t>
  </si>
  <si>
    <t>Ztrátový výkon R6 [W]:</t>
  </si>
  <si>
    <t>Ztrátový výkon LM317 [W]:</t>
  </si>
  <si>
    <t>Napětí akumulátorů pro 4 články [V]:</t>
  </si>
  <si>
    <t>Napětí akumulátorů pro 2 články [V]:</t>
  </si>
  <si>
    <t>R7 [kOhm]:</t>
  </si>
  <si>
    <t>R8 [Ohm]:</t>
  </si>
  <si>
    <t>Výpočet klasické nabíječky - zadávejte jen modře probarvené údaje !</t>
  </si>
  <si>
    <t>Požadovaná doba nabíjení v hod.</t>
  </si>
  <si>
    <t>Výpočet nabíječky pro 2 nebo 4 články dle DH servis- zadávejte jen modře probarvené údaje !</t>
  </si>
  <si>
    <t>Toto druhé makro vypočte i rezistory pro nabíjení 2 článků, indexy součástek odpovídají schématu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</si>
</sst>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</numFmts>
  <fonts count="8">
    <font>
      <sz val="10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9" xfId="0" applyFont="1" applyFill="1" applyBorder="1" applyAlignment="1">
      <alignment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" borderId="10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2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75" zoomScaleNormal="75" workbookViewId="0" topLeftCell="A5">
      <selection activeCell="H27" sqref="H27"/>
    </sheetView>
  </sheetViews>
  <sheetFormatPr defaultColWidth="9.140625" defaultRowHeight="12.75"/>
  <cols>
    <col min="1" max="1" width="30.421875" style="0" customWidth="1"/>
    <col min="2" max="2" width="11.28125" style="0" bestFit="1" customWidth="1"/>
    <col min="4" max="4" width="8.57421875" style="0" customWidth="1"/>
    <col min="5" max="5" width="33.7109375" style="0" customWidth="1"/>
  </cols>
  <sheetData>
    <row r="1" ht="15.75">
      <c r="A1" s="1"/>
    </row>
    <row r="2" ht="16.5" thickBot="1">
      <c r="A2" s="1"/>
    </row>
    <row r="3" spans="1:7" ht="16.5" thickBot="1">
      <c r="A3" s="47" t="s">
        <v>22</v>
      </c>
      <c r="B3" s="48"/>
      <c r="C3" s="48"/>
      <c r="D3" s="48"/>
      <c r="E3" s="48"/>
      <c r="F3" s="48"/>
      <c r="G3" s="49"/>
    </row>
    <row r="4" spans="1:7" ht="13.5" thickBot="1">
      <c r="A4" s="6"/>
      <c r="B4" s="7"/>
      <c r="C4" s="7"/>
      <c r="D4" s="7"/>
      <c r="E4" s="7"/>
      <c r="F4" s="7"/>
      <c r="G4" s="29"/>
    </row>
    <row r="5" spans="1:7" ht="15.75" thickBot="1">
      <c r="A5" s="43" t="s">
        <v>12</v>
      </c>
      <c r="B5" s="44" t="s">
        <v>13</v>
      </c>
      <c r="C5" s="35"/>
      <c r="D5" s="28"/>
      <c r="E5" s="53" t="s">
        <v>14</v>
      </c>
      <c r="F5" s="54"/>
      <c r="G5" s="29"/>
    </row>
    <row r="6" spans="1:7" ht="15">
      <c r="A6" s="13"/>
      <c r="B6" s="9"/>
      <c r="C6" s="4"/>
      <c r="D6" s="28"/>
      <c r="E6" s="10"/>
      <c r="F6" s="11"/>
      <c r="G6" s="29"/>
    </row>
    <row r="7" spans="1:7" ht="12.75">
      <c r="A7" s="5" t="s">
        <v>0</v>
      </c>
      <c r="B7" s="19">
        <v>14</v>
      </c>
      <c r="C7" s="18">
        <v>4</v>
      </c>
      <c r="D7" s="7"/>
      <c r="E7" s="5" t="s">
        <v>9</v>
      </c>
      <c r="F7" s="20">
        <f>C7*1.2</f>
        <v>4.8</v>
      </c>
      <c r="G7" s="29"/>
    </row>
    <row r="8" spans="1:7" ht="12.75">
      <c r="A8" s="5" t="s">
        <v>10</v>
      </c>
      <c r="B8" s="2"/>
      <c r="C8" s="18">
        <v>2100</v>
      </c>
      <c r="D8" s="7"/>
      <c r="E8" s="12" t="s">
        <v>1</v>
      </c>
      <c r="F8" s="21">
        <f>(C8*1.1)/C9</f>
        <v>577.5</v>
      </c>
      <c r="G8" s="29"/>
    </row>
    <row r="9" spans="1:7" ht="12.75">
      <c r="A9" s="5" t="s">
        <v>23</v>
      </c>
      <c r="B9" s="3" t="s">
        <v>7</v>
      </c>
      <c r="C9" s="18">
        <v>4</v>
      </c>
      <c r="D9" s="7"/>
      <c r="E9" s="5" t="s">
        <v>2</v>
      </c>
      <c r="F9" s="20">
        <f>0.04*C8</f>
        <v>84</v>
      </c>
      <c r="G9" s="29"/>
    </row>
    <row r="10" spans="1:7" ht="12.75">
      <c r="A10" s="5" t="s">
        <v>15</v>
      </c>
      <c r="B10" s="45">
        <f>F7+2.5</f>
        <v>7.3</v>
      </c>
      <c r="C10" s="18">
        <v>12</v>
      </c>
      <c r="D10" s="7"/>
      <c r="E10" s="5" t="s">
        <v>4</v>
      </c>
      <c r="F10" s="20">
        <f>C12*((F7/C13)-1)</f>
        <v>219.99999999999997</v>
      </c>
      <c r="G10" s="29"/>
    </row>
    <row r="11" spans="1:7" ht="12.75">
      <c r="A11" s="38"/>
      <c r="B11" s="39"/>
      <c r="C11" s="40"/>
      <c r="D11" s="7"/>
      <c r="E11" s="5" t="s">
        <v>5</v>
      </c>
      <c r="F11" s="20">
        <f>1.25/(F8/1000)</f>
        <v>2.1645021645021645</v>
      </c>
      <c r="G11" s="29"/>
    </row>
    <row r="12" spans="1:7" ht="12.75">
      <c r="A12" s="5" t="s">
        <v>3</v>
      </c>
      <c r="B12" s="2"/>
      <c r="C12" s="18">
        <v>100</v>
      </c>
      <c r="D12" s="7"/>
      <c r="E12" s="14" t="s">
        <v>16</v>
      </c>
      <c r="F12" s="22">
        <f>1.25*(F8/1000)</f>
        <v>0.721875</v>
      </c>
      <c r="G12" s="29"/>
    </row>
    <row r="13" spans="1:7" ht="13.5" thickBot="1">
      <c r="A13" s="8" t="s">
        <v>11</v>
      </c>
      <c r="B13" s="46" t="s">
        <v>8</v>
      </c>
      <c r="C13" s="33">
        <v>1.5</v>
      </c>
      <c r="D13" s="7"/>
      <c r="E13" s="5" t="s">
        <v>6</v>
      </c>
      <c r="F13" s="20">
        <f>(C10-0.5-F7)/(F9/1000)</f>
        <v>79.76190476190476</v>
      </c>
      <c r="G13" s="29"/>
    </row>
    <row r="14" spans="1:7" ht="13.5" thickBot="1">
      <c r="A14" s="6"/>
      <c r="B14" s="7"/>
      <c r="C14" s="7"/>
      <c r="D14" s="7"/>
      <c r="E14" s="15" t="s">
        <v>17</v>
      </c>
      <c r="F14" s="23">
        <f>(C10-F7)*(F8/1000)</f>
        <v>4.158</v>
      </c>
      <c r="G14" s="29"/>
    </row>
    <row r="15" spans="1:7" ht="13.5" thickBot="1">
      <c r="A15" s="30"/>
      <c r="B15" s="31"/>
      <c r="C15" s="31"/>
      <c r="D15" s="31"/>
      <c r="E15" s="31"/>
      <c r="F15" s="31"/>
      <c r="G15" s="32"/>
    </row>
    <row r="16" spans="1:7" ht="12.75">
      <c r="A16" s="41"/>
      <c r="B16" s="42"/>
      <c r="C16" s="42"/>
      <c r="D16" s="42"/>
      <c r="E16" s="42"/>
      <c r="F16" s="42"/>
      <c r="G16" s="42"/>
    </row>
    <row r="17" spans="1:7" ht="13.5" thickBot="1">
      <c r="A17" s="30"/>
      <c r="B17" s="31"/>
      <c r="C17" s="31"/>
      <c r="D17" s="31"/>
      <c r="E17" s="31"/>
      <c r="F17" s="31"/>
      <c r="G17" s="31"/>
    </row>
    <row r="18" spans="1:7" ht="15.75">
      <c r="A18" s="50" t="s">
        <v>24</v>
      </c>
      <c r="B18" s="51"/>
      <c r="C18" s="51"/>
      <c r="D18" s="51"/>
      <c r="E18" s="51"/>
      <c r="F18" s="51"/>
      <c r="G18" s="52"/>
    </row>
    <row r="19" spans="1:7" ht="16.5" thickBot="1">
      <c r="A19" s="55" t="s">
        <v>25</v>
      </c>
      <c r="B19" s="56"/>
      <c r="C19" s="56"/>
      <c r="D19" s="56"/>
      <c r="E19" s="56"/>
      <c r="F19" s="56"/>
      <c r="G19" s="57"/>
    </row>
    <row r="20" spans="1:7" ht="13.5" thickBot="1">
      <c r="A20" s="6"/>
      <c r="B20" s="7"/>
      <c r="C20" s="7"/>
      <c r="D20" s="7"/>
      <c r="E20" s="7"/>
      <c r="F20" s="7"/>
      <c r="G20" s="29"/>
    </row>
    <row r="21" spans="1:7" ht="15.75" thickBot="1">
      <c r="A21" s="43" t="s">
        <v>12</v>
      </c>
      <c r="B21" s="44" t="s">
        <v>13</v>
      </c>
      <c r="C21" s="35"/>
      <c r="D21" s="7"/>
      <c r="E21" s="53" t="s">
        <v>14</v>
      </c>
      <c r="F21" s="54"/>
      <c r="G21" s="29"/>
    </row>
    <row r="22" spans="1:7" ht="15">
      <c r="A22" s="13"/>
      <c r="B22" s="9"/>
      <c r="C22" s="4"/>
      <c r="D22" s="7"/>
      <c r="E22" s="10"/>
      <c r="F22" s="11"/>
      <c r="G22" s="29"/>
    </row>
    <row r="23" spans="1:7" ht="12.75">
      <c r="A23" s="5" t="s">
        <v>0</v>
      </c>
      <c r="B23" s="19"/>
      <c r="C23" s="24">
        <v>4</v>
      </c>
      <c r="D23" s="7"/>
      <c r="E23" s="36" t="s">
        <v>19</v>
      </c>
      <c r="F23" s="37">
        <v>2.4</v>
      </c>
      <c r="G23" s="29"/>
    </row>
    <row r="24" spans="1:7" ht="12.75">
      <c r="A24" s="5" t="s">
        <v>10</v>
      </c>
      <c r="B24" s="2"/>
      <c r="C24" s="18">
        <v>2100</v>
      </c>
      <c r="D24" s="7"/>
      <c r="E24" s="5" t="s">
        <v>18</v>
      </c>
      <c r="F24" s="24">
        <v>4.8</v>
      </c>
      <c r="G24" s="29"/>
    </row>
    <row r="25" spans="1:7" ht="12.75">
      <c r="A25" s="5" t="s">
        <v>23</v>
      </c>
      <c r="B25" s="3" t="s">
        <v>7</v>
      </c>
      <c r="C25" s="18">
        <v>4</v>
      </c>
      <c r="D25" s="7"/>
      <c r="E25" s="12" t="s">
        <v>1</v>
      </c>
      <c r="F25" s="21">
        <f>(C24*1.1)/C25</f>
        <v>577.5</v>
      </c>
      <c r="G25" s="29"/>
    </row>
    <row r="26" spans="1:7" ht="12.75">
      <c r="A26" s="5" t="s">
        <v>15</v>
      </c>
      <c r="B26" s="45">
        <f>F24+2.5</f>
        <v>7.3</v>
      </c>
      <c r="C26" s="18">
        <v>12</v>
      </c>
      <c r="D26" s="7"/>
      <c r="E26" s="5" t="s">
        <v>2</v>
      </c>
      <c r="F26" s="20">
        <f>0.04*C24</f>
        <v>84</v>
      </c>
      <c r="G26" s="29"/>
    </row>
    <row r="27" spans="1:7" ht="12.75">
      <c r="A27" s="6"/>
      <c r="B27" s="7"/>
      <c r="C27" s="16"/>
      <c r="D27" s="7"/>
      <c r="E27" s="5" t="s">
        <v>4</v>
      </c>
      <c r="F27" s="20">
        <f>C28*((4.8/C29)-1)</f>
        <v>219.99999999999997</v>
      </c>
      <c r="G27" s="29"/>
    </row>
    <row r="28" spans="1:7" ht="12.75">
      <c r="A28" s="5" t="s">
        <v>3</v>
      </c>
      <c r="B28" s="2"/>
      <c r="C28" s="18">
        <v>100</v>
      </c>
      <c r="D28" s="7"/>
      <c r="E28" s="5" t="s">
        <v>20</v>
      </c>
      <c r="F28" s="20">
        <f>C28*((2.4/C29)-1)</f>
        <v>59.999999999999986</v>
      </c>
      <c r="G28" s="29"/>
    </row>
    <row r="29" spans="1:7" ht="13.5" thickBot="1">
      <c r="A29" s="8" t="s">
        <v>11</v>
      </c>
      <c r="B29" s="46" t="s">
        <v>8</v>
      </c>
      <c r="C29" s="17">
        <v>1.5</v>
      </c>
      <c r="D29" s="7"/>
      <c r="E29" s="5" t="s">
        <v>5</v>
      </c>
      <c r="F29" s="20">
        <f>1.25/(F25/1000)</f>
        <v>2.1645021645021645</v>
      </c>
      <c r="G29" s="29"/>
    </row>
    <row r="30" spans="1:7" ht="12.75">
      <c r="A30" s="6"/>
      <c r="B30" s="25"/>
      <c r="C30" s="26"/>
      <c r="D30" s="7"/>
      <c r="E30" s="14" t="s">
        <v>16</v>
      </c>
      <c r="F30" s="22">
        <f>1.25*(F25/1000)</f>
        <v>0.721875</v>
      </c>
      <c r="G30" s="29"/>
    </row>
    <row r="31" spans="1:7" ht="12.75">
      <c r="A31" s="6"/>
      <c r="B31" s="7"/>
      <c r="C31" s="7"/>
      <c r="D31" s="7"/>
      <c r="E31" s="5" t="s">
        <v>6</v>
      </c>
      <c r="F31" s="20">
        <f>(C26-0.5-4.8)/(F26/1000)</f>
        <v>79.76190476190476</v>
      </c>
      <c r="G31" s="29"/>
    </row>
    <row r="32" spans="1:7" ht="12.75">
      <c r="A32" s="6"/>
      <c r="B32" s="7"/>
      <c r="C32" s="7"/>
      <c r="D32" s="7"/>
      <c r="E32" s="27" t="s">
        <v>21</v>
      </c>
      <c r="F32" s="34">
        <f>(C26-0.5-2.4)/(F26/1000)</f>
        <v>108.33333333333333</v>
      </c>
      <c r="G32" s="29"/>
    </row>
    <row r="33" spans="1:7" ht="13.5" thickBot="1">
      <c r="A33" s="6"/>
      <c r="B33" s="7"/>
      <c r="C33" s="7"/>
      <c r="D33" s="7"/>
      <c r="E33" s="15" t="s">
        <v>17</v>
      </c>
      <c r="F33" s="23">
        <f>(C26-F24)*(F25/1000)</f>
        <v>4.158</v>
      </c>
      <c r="G33" s="29"/>
    </row>
    <row r="34" spans="1:7" ht="13.5" thickBot="1">
      <c r="A34" s="30"/>
      <c r="B34" s="31"/>
      <c r="C34" s="31"/>
      <c r="D34" s="31"/>
      <c r="E34" s="31"/>
      <c r="F34" s="31"/>
      <c r="G34" s="32"/>
    </row>
  </sheetData>
  <mergeCells count="5">
    <mergeCell ref="A3:G3"/>
    <mergeCell ref="A18:G18"/>
    <mergeCell ref="E5:F5"/>
    <mergeCell ref="E21:F21"/>
    <mergeCell ref="A19:G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servis</dc:creator>
  <cp:keywords/>
  <dc:description/>
  <cp:lastModifiedBy>Dispečink ST</cp:lastModifiedBy>
  <dcterms:created xsi:type="dcterms:W3CDTF">2000-07-02T10:43:37Z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